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440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74" i="1"/>
  <c r="K75"/>
  <c r="D15"/>
  <c r="F52"/>
  <c r="F53"/>
  <c r="F54"/>
  <c r="F55"/>
  <c r="F56"/>
  <c r="F57"/>
  <c r="K45"/>
  <c r="F45"/>
  <c r="K44"/>
  <c r="F44"/>
  <c r="K43"/>
  <c r="F43"/>
  <c r="K42"/>
  <c r="F42"/>
  <c r="K41"/>
  <c r="F41"/>
  <c r="K40"/>
  <c r="F40"/>
  <c r="E28"/>
  <c r="E23"/>
  <c r="E20"/>
  <c r="D60"/>
  <c r="E83"/>
  <c r="E26"/>
  <c r="E21"/>
  <c r="E48"/>
  <c r="K61"/>
  <c r="K62"/>
  <c r="K63"/>
  <c r="K64"/>
  <c r="K65"/>
  <c r="K66"/>
  <c r="K67"/>
  <c r="K68"/>
  <c r="K69"/>
  <c r="K70"/>
  <c r="K71"/>
  <c r="K72"/>
  <c r="K73"/>
  <c r="K76"/>
  <c r="K77"/>
  <c r="K79"/>
  <c r="K80"/>
  <c r="F61"/>
  <c r="F62"/>
  <c r="F63"/>
  <c r="F64"/>
  <c r="F65"/>
  <c r="F66"/>
  <c r="F67"/>
  <c r="F68"/>
  <c r="F69"/>
  <c r="F70"/>
  <c r="F71"/>
  <c r="F72"/>
  <c r="F73"/>
  <c r="F76"/>
  <c r="I51"/>
  <c r="I52" s="1"/>
  <c r="I24"/>
  <c r="K24" s="1"/>
  <c r="K16"/>
  <c r="K17"/>
  <c r="K18"/>
  <c r="K20"/>
  <c r="K21"/>
  <c r="K23"/>
  <c r="K26"/>
  <c r="K28"/>
  <c r="K29"/>
  <c r="K31"/>
  <c r="K32"/>
  <c r="K33"/>
  <c r="K34"/>
  <c r="K35"/>
  <c r="K36"/>
  <c r="K37"/>
  <c r="D84"/>
  <c r="D83"/>
  <c r="F46" l="1"/>
  <c r="K46"/>
  <c r="I25"/>
  <c r="K25" s="1"/>
  <c r="D50"/>
  <c r="D49"/>
  <c r="D48"/>
  <c r="F24"/>
  <c r="D32"/>
  <c r="F32" s="1"/>
  <c r="D31"/>
  <c r="F31" s="1"/>
  <c r="D30"/>
  <c r="D29"/>
  <c r="F29" s="1"/>
  <c r="D28"/>
  <c r="F28" s="1"/>
  <c r="D27"/>
  <c r="D26"/>
  <c r="F26" s="1"/>
  <c r="D23"/>
  <c r="F23" s="1"/>
  <c r="D22"/>
  <c r="D21"/>
  <c r="F21" s="1"/>
  <c r="D20"/>
  <c r="F20" s="1"/>
  <c r="D19"/>
  <c r="D18"/>
  <c r="F18" s="1"/>
  <c r="D17"/>
  <c r="F17" s="1"/>
  <c r="F19" l="1"/>
  <c r="I19"/>
  <c r="K19" s="1"/>
  <c r="F22"/>
  <c r="I22"/>
  <c r="K22" s="1"/>
  <c r="F27"/>
  <c r="I27"/>
  <c r="K27" s="1"/>
  <c r="F30"/>
  <c r="I30"/>
  <c r="K30" s="1"/>
  <c r="L46"/>
  <c r="D16"/>
  <c r="F16" s="1"/>
  <c r="I15"/>
  <c r="K15" s="1"/>
  <c r="K85"/>
  <c r="K84"/>
  <c r="F84"/>
  <c r="K83"/>
  <c r="F85"/>
  <c r="F49"/>
  <c r="D78"/>
  <c r="F79"/>
  <c r="F80"/>
  <c r="K60"/>
  <c r="K89"/>
  <c r="K88"/>
  <c r="F89"/>
  <c r="F90"/>
  <c r="F88"/>
  <c r="F50"/>
  <c r="F51"/>
  <c r="F48"/>
  <c r="K38" l="1"/>
  <c r="F78"/>
  <c r="I78"/>
  <c r="K78" s="1"/>
  <c r="K81" s="1"/>
  <c r="K86"/>
  <c r="F91"/>
  <c r="F60"/>
  <c r="F83"/>
  <c r="F86" s="1"/>
  <c r="K58"/>
  <c r="F58"/>
  <c r="F81"/>
  <c r="K91"/>
  <c r="F15"/>
  <c r="K92" l="1"/>
  <c r="F38"/>
  <c r="F92" s="1"/>
  <c r="L91"/>
  <c r="L86"/>
  <c r="L58"/>
  <c r="L81"/>
  <c r="L38" l="1"/>
  <c r="L92"/>
  <c r="L95" s="1"/>
</calcChain>
</file>

<file path=xl/sharedStrings.xml><?xml version="1.0" encoding="utf-8"?>
<sst xmlns="http://schemas.openxmlformats.org/spreadsheetml/2006/main" count="184" uniqueCount="91">
  <si>
    <t>Приложение №2</t>
  </si>
  <si>
    <t>Подрядчик: ООО "Атрикс Балтика"</t>
  </si>
  <si>
    <t>Заказчик:</t>
  </si>
  <si>
    <t>№</t>
  </si>
  <si>
    <t>Наименование работ</t>
  </si>
  <si>
    <t>Объем</t>
  </si>
  <si>
    <t>Ед. изм.</t>
  </si>
  <si>
    <t>Наименование материала</t>
  </si>
  <si>
    <t>Цена работ</t>
  </si>
  <si>
    <t>Цена материалов за ед.</t>
  </si>
  <si>
    <t>Стоимость материалов</t>
  </si>
  <si>
    <t>ОБЩАЯ стоимость</t>
  </si>
  <si>
    <t>Итого по разделу</t>
  </si>
  <si>
    <t>Доработка по снятию вручную</t>
  </si>
  <si>
    <t>м3</t>
  </si>
  <si>
    <t>м2</t>
  </si>
  <si>
    <t>Стоимость работ</t>
  </si>
  <si>
    <t>Раздел 9 (Прочие работы)</t>
  </si>
  <si>
    <t>ИТОГО прямых затрат по смете</t>
  </si>
  <si>
    <t>ИТОГО ПО СМЕТЕ</t>
  </si>
  <si>
    <t>Настил геотекстиля</t>
  </si>
  <si>
    <t>Установка бордюра</t>
  </si>
  <si>
    <t>Погрузо-разгрузочные работы</t>
  </si>
  <si>
    <t>м п</t>
  </si>
  <si>
    <t>тн</t>
  </si>
  <si>
    <t>шт</t>
  </si>
  <si>
    <t>Самосвал (утилизация земли)</t>
  </si>
  <si>
    <t>Рулон</t>
  </si>
  <si>
    <t>Щебень фр. 20х40</t>
  </si>
  <si>
    <t>меш</t>
  </si>
  <si>
    <t>Бордюр</t>
  </si>
  <si>
    <t>Рейс контейнера мусоровоза</t>
  </si>
  <si>
    <t xml:space="preserve">Копание ям вручную для закладных столбов </t>
  </si>
  <si>
    <t xml:space="preserve">Устройство бетонных фундаментов </t>
  </si>
  <si>
    <t>СМЕТА</t>
  </si>
  <si>
    <t>ТСЖ Ударник</t>
  </si>
  <si>
    <t>Раздел 1 Парковка</t>
  </si>
  <si>
    <t>Парковка</t>
  </si>
  <si>
    <t>Игровая площадка</t>
  </si>
  <si>
    <t>Укладка газонной решетки</t>
  </si>
  <si>
    <t>Полив</t>
  </si>
  <si>
    <t>Посев семян</t>
  </si>
  <si>
    <t>Уплотнение грунта пневматическими трамбовками</t>
  </si>
  <si>
    <t>Отсев</t>
  </si>
  <si>
    <t>Erfolg Green Parking 400х600х40</t>
  </si>
  <si>
    <t>Геотекстиль 200 гр/м2 (52 м2)</t>
  </si>
  <si>
    <t>Устройство подушки из песка (100 мм.) к материалам +10%</t>
  </si>
  <si>
    <t>Монтаж оборудования без механизмов на открытой площадке массой до 0,5 т</t>
  </si>
  <si>
    <t>Монтаж оборудования без механизмов на открытой площадке массой более 0,5 т</t>
  </si>
  <si>
    <t>Геотекстиль 80 гр/м2 (80 м2)</t>
  </si>
  <si>
    <t>Укладка плодородного слоя грунта (40 мм)</t>
  </si>
  <si>
    <t>Цемент М-400 (50 кг.)</t>
  </si>
  <si>
    <t>Устройство подушки из отсева (50 мм.) к материалам +10%</t>
  </si>
  <si>
    <t>ДИК 9.16 Игровой комплекс</t>
  </si>
  <si>
    <t>СО 1.022 Спорт комплекс</t>
  </si>
  <si>
    <t>ДИО 2.01 Карусель</t>
  </si>
  <si>
    <t>ДИО 1.1 Качели двойные</t>
  </si>
  <si>
    <t>ДИО 1.203 д Подвес</t>
  </si>
  <si>
    <t>ДИО 1.204 д Подвес</t>
  </si>
  <si>
    <t>ДИО 3.07 Качалка-балансир</t>
  </si>
  <si>
    <t>ДИО 4.14 Качалка Дельфин</t>
  </si>
  <si>
    <t>ДИО 4.01 Качалка Кораблик</t>
  </si>
  <si>
    <t>МФ 3.25 Песочный дворик</t>
  </si>
  <si>
    <t>МФ 4.05 Паровозик</t>
  </si>
  <si>
    <t>МФ 5.164 Лабиринт</t>
  </si>
  <si>
    <t>СО 6.11 Тренажер</t>
  </si>
  <si>
    <t>СО 6.37 Тренажер</t>
  </si>
  <si>
    <t>СО 6.33 Тренажер</t>
  </si>
  <si>
    <t>Транспортные расходы</t>
  </si>
  <si>
    <t>Грунт плодородный</t>
  </si>
  <si>
    <t>кг</t>
  </si>
  <si>
    <t>Трава газонная (4 кг/100 м2)</t>
  </si>
  <si>
    <t>Песок морской</t>
  </si>
  <si>
    <t>Бордюр БР 100х30х15 литой</t>
  </si>
  <si>
    <t>Устройство покрытий из резиновой крошки (15 мм)</t>
  </si>
  <si>
    <t>Раздел 2 Игровая площадка (Дренажная система)</t>
  </si>
  <si>
    <t>Раздел 3 Игровая площадка (Подготовка основания)</t>
  </si>
  <si>
    <t>Раздел 4 Игровая площадка (Монтаж оборудования)</t>
  </si>
  <si>
    <t>Раздел 5 Игровая площадка (Пакрытие из резиновой крошки)</t>
  </si>
  <si>
    <t>Копание траншей вручную</t>
  </si>
  <si>
    <t>мп</t>
  </si>
  <si>
    <t>Устройство основания дренажа</t>
  </si>
  <si>
    <t>Прокладка труб дренажа</t>
  </si>
  <si>
    <t>Труба</t>
  </si>
  <si>
    <t>Засыпка дренажа</t>
  </si>
  <si>
    <t>Демонтаж оборудования</t>
  </si>
  <si>
    <t>Вывоз мусора</t>
  </si>
  <si>
    <t>Снятие плодородного слоя земли (300 мм.)</t>
  </si>
  <si>
    <t>Устройство подушки из щебня (150 мм.) к материалам +10%</t>
  </si>
  <si>
    <t>МФ 6.07 Урна с металлической вставкой</t>
  </si>
  <si>
    <t>МФ 1.10 Скамья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</si>
</sst>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2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/>
    <xf numFmtId="43" fontId="3" fillId="0" borderId="1" xfId="1" applyFont="1" applyBorder="1" applyAlignment="1">
      <alignment horizontal="center"/>
    </xf>
    <xf numFmtId="43" fontId="3" fillId="0" borderId="1" xfId="1" applyFont="1" applyBorder="1"/>
    <xf numFmtId="43" fontId="4" fillId="3" borderId="1" xfId="0" applyNumberFormat="1" applyFont="1" applyFill="1" applyBorder="1"/>
    <xf numFmtId="43" fontId="4" fillId="2" borderId="1" xfId="0" applyNumberFormat="1" applyFont="1" applyFill="1" applyBorder="1"/>
    <xf numFmtId="43" fontId="4" fillId="0" borderId="1" xfId="1" applyFont="1" applyBorder="1" applyAlignment="1">
      <alignment horizontal="center"/>
    </xf>
    <xf numFmtId="0" fontId="5" fillId="4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"/>
  <sheetViews>
    <sheetView tabSelected="1" topLeftCell="A33" zoomScale="90" zoomScaleNormal="90" workbookViewId="0">
      <selection activeCell="B100" sqref="B100"/>
    </sheetView>
  </sheetViews>
  <sheetFormatPr defaultRowHeight="12.75"/>
  <cols>
    <col min="1" max="1" width="3.140625" style="2" customWidth="1"/>
    <col min="2" max="2" width="69.7109375" style="2" bestFit="1" customWidth="1"/>
    <col min="3" max="3" width="4.28515625" style="2" customWidth="1"/>
    <col min="4" max="4" width="10.42578125" style="2" bestFit="1" customWidth="1"/>
    <col min="5" max="5" width="11.7109375" style="2" customWidth="1"/>
    <col min="6" max="6" width="14" style="2" bestFit="1" customWidth="1"/>
    <col min="7" max="7" width="28.85546875" style="2" bestFit="1" customWidth="1"/>
    <col min="8" max="8" width="9.140625" style="2"/>
    <col min="9" max="9" width="11.5703125" style="2" bestFit="1" customWidth="1"/>
    <col min="10" max="10" width="12.5703125" style="2" bestFit="1" customWidth="1"/>
    <col min="11" max="12" width="14" style="2" bestFit="1" customWidth="1"/>
    <col min="13" max="16384" width="9.140625" style="2"/>
  </cols>
  <sheetData>
    <row r="1" spans="1:12">
      <c r="L1" s="1" t="s">
        <v>0</v>
      </c>
    </row>
    <row r="3" spans="1:12" s="4" customFormat="1">
      <c r="A3" s="4" t="s">
        <v>1</v>
      </c>
      <c r="I3" s="4" t="s">
        <v>2</v>
      </c>
      <c r="J3" s="4" t="s">
        <v>35</v>
      </c>
    </row>
    <row r="5" spans="1:12" s="5" customFormat="1">
      <c r="B5" s="3"/>
    </row>
    <row r="6" spans="1:12" s="5" customFormat="1">
      <c r="B6" s="3"/>
    </row>
    <row r="7" spans="1:12" s="5" customFormat="1">
      <c r="B7" s="3" t="s">
        <v>37</v>
      </c>
      <c r="C7" s="5" t="s">
        <v>15</v>
      </c>
      <c r="D7" s="5">
        <v>640</v>
      </c>
    </row>
    <row r="8" spans="1:12" s="5" customFormat="1">
      <c r="B8" s="3" t="s">
        <v>38</v>
      </c>
      <c r="C8" s="5" t="s">
        <v>15</v>
      </c>
      <c r="D8" s="5">
        <v>1275</v>
      </c>
    </row>
    <row r="10" spans="1:12">
      <c r="A10" s="22" t="s">
        <v>34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3" spans="1:12" s="7" customFormat="1" ht="45.75" customHeight="1">
      <c r="A13" s="6" t="s">
        <v>3</v>
      </c>
      <c r="B13" s="6" t="s">
        <v>4</v>
      </c>
      <c r="C13" s="6" t="s">
        <v>6</v>
      </c>
      <c r="D13" s="6" t="s">
        <v>5</v>
      </c>
      <c r="E13" s="6" t="s">
        <v>8</v>
      </c>
      <c r="F13" s="6" t="s">
        <v>16</v>
      </c>
      <c r="G13" s="6" t="s">
        <v>7</v>
      </c>
      <c r="H13" s="6" t="s">
        <v>6</v>
      </c>
      <c r="I13" s="6" t="s">
        <v>5</v>
      </c>
      <c r="J13" s="6" t="s">
        <v>9</v>
      </c>
      <c r="K13" s="6" t="s">
        <v>10</v>
      </c>
      <c r="L13" s="6" t="s">
        <v>11</v>
      </c>
    </row>
    <row r="14" spans="1:12">
      <c r="A14" s="21" t="s">
        <v>36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>
      <c r="A15" s="9">
        <v>1</v>
      </c>
      <c r="B15" s="10" t="s">
        <v>87</v>
      </c>
      <c r="C15" s="9" t="s">
        <v>14</v>
      </c>
      <c r="D15" s="15">
        <f>D7*0.3</f>
        <v>192</v>
      </c>
      <c r="E15" s="16">
        <v>145</v>
      </c>
      <c r="F15" s="16">
        <f>D15*E15</f>
        <v>27840</v>
      </c>
      <c r="G15" s="10" t="s">
        <v>26</v>
      </c>
      <c r="H15" s="9" t="s">
        <v>14</v>
      </c>
      <c r="I15" s="16">
        <f>D15</f>
        <v>192</v>
      </c>
      <c r="J15" s="16"/>
      <c r="K15" s="16">
        <f>I15*J15</f>
        <v>0</v>
      </c>
      <c r="L15" s="16"/>
    </row>
    <row r="16" spans="1:12">
      <c r="A16" s="9">
        <v>2</v>
      </c>
      <c r="B16" s="10" t="s">
        <v>13</v>
      </c>
      <c r="C16" s="9" t="s">
        <v>15</v>
      </c>
      <c r="D16" s="15">
        <f>D7</f>
        <v>640</v>
      </c>
      <c r="E16" s="16">
        <v>10</v>
      </c>
      <c r="F16" s="16">
        <f t="shared" ref="F16:F32" si="0">D16*E16</f>
        <v>6400</v>
      </c>
      <c r="G16" s="10"/>
      <c r="H16" s="9"/>
      <c r="I16" s="16"/>
      <c r="J16" s="16"/>
      <c r="K16" s="16">
        <f t="shared" ref="K16:K37" si="1">I16*J16</f>
        <v>0</v>
      </c>
      <c r="L16" s="16"/>
    </row>
    <row r="17" spans="1:12">
      <c r="A17" s="9">
        <v>3</v>
      </c>
      <c r="B17" s="10" t="s">
        <v>20</v>
      </c>
      <c r="C17" s="9" t="s">
        <v>15</v>
      </c>
      <c r="D17" s="15">
        <f>D7</f>
        <v>640</v>
      </c>
      <c r="E17" s="16">
        <v>10</v>
      </c>
      <c r="F17" s="16">
        <f t="shared" si="0"/>
        <v>6400</v>
      </c>
      <c r="G17" s="10" t="s">
        <v>45</v>
      </c>
      <c r="H17" s="9" t="s">
        <v>27</v>
      </c>
      <c r="I17" s="16">
        <v>12</v>
      </c>
      <c r="J17" s="16">
        <v>2018</v>
      </c>
      <c r="K17" s="16">
        <f t="shared" si="1"/>
        <v>24216</v>
      </c>
      <c r="L17" s="16"/>
    </row>
    <row r="18" spans="1:12">
      <c r="A18" s="9">
        <v>4</v>
      </c>
      <c r="B18" s="10" t="s">
        <v>42</v>
      </c>
      <c r="C18" s="9" t="s">
        <v>15</v>
      </c>
      <c r="D18" s="15">
        <f>D7</f>
        <v>640</v>
      </c>
      <c r="E18" s="16">
        <v>20</v>
      </c>
      <c r="F18" s="16">
        <f t="shared" si="0"/>
        <v>12800</v>
      </c>
      <c r="G18" s="10"/>
      <c r="H18" s="9"/>
      <c r="I18" s="16"/>
      <c r="J18" s="16"/>
      <c r="K18" s="16">
        <f t="shared" si="1"/>
        <v>0</v>
      </c>
      <c r="L18" s="16"/>
    </row>
    <row r="19" spans="1:12">
      <c r="A19" s="9">
        <v>5</v>
      </c>
      <c r="B19" s="10" t="s">
        <v>46</v>
      </c>
      <c r="C19" s="9" t="s">
        <v>15</v>
      </c>
      <c r="D19" s="15">
        <f>D7</f>
        <v>640</v>
      </c>
      <c r="E19" s="16">
        <v>35</v>
      </c>
      <c r="F19" s="16">
        <f t="shared" si="0"/>
        <v>22400</v>
      </c>
      <c r="G19" s="10" t="s">
        <v>72</v>
      </c>
      <c r="H19" s="9" t="s">
        <v>14</v>
      </c>
      <c r="I19" s="16">
        <f>(D19*0.1)+(D19*0.1/10)</f>
        <v>70.400000000000006</v>
      </c>
      <c r="J19" s="16">
        <v>750</v>
      </c>
      <c r="K19" s="16">
        <f t="shared" si="1"/>
        <v>52800.000000000007</v>
      </c>
      <c r="L19" s="16"/>
    </row>
    <row r="20" spans="1:12">
      <c r="A20" s="9">
        <v>6</v>
      </c>
      <c r="B20" s="10" t="s">
        <v>42</v>
      </c>
      <c r="C20" s="9" t="s">
        <v>15</v>
      </c>
      <c r="D20" s="15">
        <f>D7</f>
        <v>640</v>
      </c>
      <c r="E20" s="16">
        <f>E18</f>
        <v>20</v>
      </c>
      <c r="F20" s="16">
        <f t="shared" si="0"/>
        <v>12800</v>
      </c>
      <c r="G20" s="10"/>
      <c r="H20" s="9"/>
      <c r="I20" s="16"/>
      <c r="J20" s="16"/>
      <c r="K20" s="16">
        <f t="shared" si="1"/>
        <v>0</v>
      </c>
      <c r="L20" s="16"/>
    </row>
    <row r="21" spans="1:12">
      <c r="A21" s="9">
        <v>7</v>
      </c>
      <c r="B21" s="10" t="s">
        <v>20</v>
      </c>
      <c r="C21" s="9" t="s">
        <v>15</v>
      </c>
      <c r="D21" s="15">
        <f>D7</f>
        <v>640</v>
      </c>
      <c r="E21" s="16">
        <f>E17</f>
        <v>10</v>
      </c>
      <c r="F21" s="16">
        <f t="shared" si="0"/>
        <v>6400</v>
      </c>
      <c r="G21" s="10" t="s">
        <v>45</v>
      </c>
      <c r="H21" s="9" t="s">
        <v>27</v>
      </c>
      <c r="I21" s="16">
        <v>12</v>
      </c>
      <c r="J21" s="16">
        <v>2018</v>
      </c>
      <c r="K21" s="16">
        <f t="shared" si="1"/>
        <v>24216</v>
      </c>
      <c r="L21" s="16"/>
    </row>
    <row r="22" spans="1:12">
      <c r="A22" s="9">
        <v>8</v>
      </c>
      <c r="B22" s="10" t="s">
        <v>88</v>
      </c>
      <c r="C22" s="9" t="s">
        <v>15</v>
      </c>
      <c r="D22" s="15">
        <f>D7</f>
        <v>640</v>
      </c>
      <c r="E22" s="16">
        <v>70</v>
      </c>
      <c r="F22" s="16">
        <f t="shared" si="0"/>
        <v>44800</v>
      </c>
      <c r="G22" s="10" t="s">
        <v>28</v>
      </c>
      <c r="H22" s="9" t="s">
        <v>14</v>
      </c>
      <c r="I22" s="16">
        <f>(D22*0.15)+(D22*0.15/10)</f>
        <v>105.6</v>
      </c>
      <c r="J22" s="16">
        <v>1300</v>
      </c>
      <c r="K22" s="16">
        <f t="shared" si="1"/>
        <v>137280</v>
      </c>
      <c r="L22" s="16"/>
    </row>
    <row r="23" spans="1:12">
      <c r="A23" s="9">
        <v>9</v>
      </c>
      <c r="B23" s="10" t="s">
        <v>42</v>
      </c>
      <c r="C23" s="9" t="s">
        <v>15</v>
      </c>
      <c r="D23" s="15">
        <f>D7</f>
        <v>640</v>
      </c>
      <c r="E23" s="16">
        <f>E18</f>
        <v>20</v>
      </c>
      <c r="F23" s="16">
        <f t="shared" si="0"/>
        <v>12800</v>
      </c>
      <c r="G23" s="10"/>
      <c r="H23" s="9"/>
      <c r="I23" s="16"/>
      <c r="J23" s="16"/>
      <c r="K23" s="16">
        <f t="shared" si="1"/>
        <v>0</v>
      </c>
      <c r="L23" s="16"/>
    </row>
    <row r="24" spans="1:12">
      <c r="A24" s="9">
        <v>10</v>
      </c>
      <c r="B24" s="10" t="s">
        <v>21</v>
      </c>
      <c r="C24" s="9" t="s">
        <v>23</v>
      </c>
      <c r="D24" s="15">
        <v>150</v>
      </c>
      <c r="E24" s="16">
        <v>300</v>
      </c>
      <c r="F24" s="16">
        <f t="shared" si="0"/>
        <v>45000</v>
      </c>
      <c r="G24" s="10" t="s">
        <v>73</v>
      </c>
      <c r="H24" s="9" t="s">
        <v>25</v>
      </c>
      <c r="I24" s="16">
        <f>D24</f>
        <v>150</v>
      </c>
      <c r="J24" s="16">
        <v>280</v>
      </c>
      <c r="K24" s="16">
        <f t="shared" si="1"/>
        <v>42000</v>
      </c>
      <c r="L24" s="16"/>
    </row>
    <row r="25" spans="1:12">
      <c r="A25" s="9"/>
      <c r="B25" s="10"/>
      <c r="C25" s="9"/>
      <c r="D25" s="15"/>
      <c r="E25" s="16"/>
      <c r="F25" s="16"/>
      <c r="G25" s="10" t="s">
        <v>51</v>
      </c>
      <c r="H25" s="9" t="s">
        <v>29</v>
      </c>
      <c r="I25" s="16">
        <f>I24/10</f>
        <v>15</v>
      </c>
      <c r="J25" s="16">
        <v>275</v>
      </c>
      <c r="K25" s="16">
        <f t="shared" si="1"/>
        <v>4125</v>
      </c>
      <c r="L25" s="16"/>
    </row>
    <row r="26" spans="1:12">
      <c r="A26" s="9">
        <v>11</v>
      </c>
      <c r="B26" s="10" t="s">
        <v>20</v>
      </c>
      <c r="C26" s="9" t="s">
        <v>15</v>
      </c>
      <c r="D26" s="15">
        <f>D7</f>
        <v>640</v>
      </c>
      <c r="E26" s="16">
        <f>E17</f>
        <v>10</v>
      </c>
      <c r="F26" s="16">
        <f t="shared" si="0"/>
        <v>6400</v>
      </c>
      <c r="G26" s="10" t="s">
        <v>45</v>
      </c>
      <c r="H26" s="9" t="s">
        <v>27</v>
      </c>
      <c r="I26" s="16">
        <v>12</v>
      </c>
      <c r="J26" s="16">
        <v>2018</v>
      </c>
      <c r="K26" s="16">
        <f t="shared" si="1"/>
        <v>24216</v>
      </c>
      <c r="L26" s="16"/>
    </row>
    <row r="27" spans="1:12">
      <c r="A27" s="9">
        <v>12</v>
      </c>
      <c r="B27" s="10" t="s">
        <v>52</v>
      </c>
      <c r="C27" s="9" t="s">
        <v>15</v>
      </c>
      <c r="D27" s="15">
        <f>D7</f>
        <v>640</v>
      </c>
      <c r="E27" s="16">
        <v>35</v>
      </c>
      <c r="F27" s="16">
        <f t="shared" si="0"/>
        <v>22400</v>
      </c>
      <c r="G27" s="10" t="s">
        <v>43</v>
      </c>
      <c r="H27" s="9" t="s">
        <v>14</v>
      </c>
      <c r="I27" s="16">
        <f>(D27*0.05)+(D27*0.05/10)</f>
        <v>35.200000000000003</v>
      </c>
      <c r="J27" s="16">
        <v>1100</v>
      </c>
      <c r="K27" s="16">
        <f t="shared" si="1"/>
        <v>38720</v>
      </c>
      <c r="L27" s="16"/>
    </row>
    <row r="28" spans="1:12">
      <c r="A28" s="9">
        <v>13</v>
      </c>
      <c r="B28" s="10" t="s">
        <v>42</v>
      </c>
      <c r="C28" s="9" t="s">
        <v>15</v>
      </c>
      <c r="D28" s="15">
        <f>D7</f>
        <v>640</v>
      </c>
      <c r="E28" s="16">
        <f>E18</f>
        <v>20</v>
      </c>
      <c r="F28" s="16">
        <f t="shared" si="0"/>
        <v>12800</v>
      </c>
      <c r="G28" s="10"/>
      <c r="H28" s="9"/>
      <c r="I28" s="16"/>
      <c r="J28" s="16"/>
      <c r="K28" s="16">
        <f t="shared" si="1"/>
        <v>0</v>
      </c>
      <c r="L28" s="16"/>
    </row>
    <row r="29" spans="1:12">
      <c r="A29" s="9">
        <v>14</v>
      </c>
      <c r="B29" s="10" t="s">
        <v>39</v>
      </c>
      <c r="C29" s="9" t="s">
        <v>15</v>
      </c>
      <c r="D29" s="15">
        <f>D7</f>
        <v>640</v>
      </c>
      <c r="E29" s="16">
        <v>20</v>
      </c>
      <c r="F29" s="16">
        <f t="shared" si="0"/>
        <v>12800</v>
      </c>
      <c r="G29" s="10" t="s">
        <v>44</v>
      </c>
      <c r="H29" s="9" t="s">
        <v>25</v>
      </c>
      <c r="I29" s="16">
        <v>2670</v>
      </c>
      <c r="J29" s="16">
        <v>120</v>
      </c>
      <c r="K29" s="16">
        <f t="shared" si="1"/>
        <v>320400</v>
      </c>
      <c r="L29" s="16"/>
    </row>
    <row r="30" spans="1:12">
      <c r="A30" s="9">
        <v>15</v>
      </c>
      <c r="B30" s="10" t="s">
        <v>50</v>
      </c>
      <c r="C30" s="9" t="s">
        <v>15</v>
      </c>
      <c r="D30" s="15">
        <f>D7</f>
        <v>640</v>
      </c>
      <c r="E30" s="16">
        <v>20</v>
      </c>
      <c r="F30" s="16">
        <f t="shared" si="0"/>
        <v>12800</v>
      </c>
      <c r="G30" s="10" t="s">
        <v>69</v>
      </c>
      <c r="H30" s="9" t="s">
        <v>14</v>
      </c>
      <c r="I30" s="16">
        <f>D30*0.04</f>
        <v>25.6</v>
      </c>
      <c r="J30" s="16"/>
      <c r="K30" s="16">
        <f t="shared" si="1"/>
        <v>0</v>
      </c>
      <c r="L30" s="16"/>
    </row>
    <row r="31" spans="1:12">
      <c r="A31" s="9">
        <v>16</v>
      </c>
      <c r="B31" s="10" t="s">
        <v>41</v>
      </c>
      <c r="C31" s="9" t="s">
        <v>15</v>
      </c>
      <c r="D31" s="15">
        <f>D7</f>
        <v>640</v>
      </c>
      <c r="E31" s="16">
        <v>1</v>
      </c>
      <c r="F31" s="16">
        <f t="shared" si="0"/>
        <v>640</v>
      </c>
      <c r="G31" s="10" t="s">
        <v>71</v>
      </c>
      <c r="H31" s="9" t="s">
        <v>70</v>
      </c>
      <c r="I31" s="16">
        <v>25</v>
      </c>
      <c r="J31" s="16">
        <v>300</v>
      </c>
      <c r="K31" s="16">
        <f t="shared" si="1"/>
        <v>7500</v>
      </c>
      <c r="L31" s="16"/>
    </row>
    <row r="32" spans="1:12">
      <c r="A32" s="9">
        <v>17</v>
      </c>
      <c r="B32" s="10" t="s">
        <v>40</v>
      </c>
      <c r="C32" s="9" t="s">
        <v>15</v>
      </c>
      <c r="D32" s="15">
        <f>D7</f>
        <v>640</v>
      </c>
      <c r="E32" s="16">
        <v>1</v>
      </c>
      <c r="F32" s="16">
        <f t="shared" si="0"/>
        <v>640</v>
      </c>
      <c r="G32" s="10"/>
      <c r="H32" s="9"/>
      <c r="I32" s="16"/>
      <c r="J32" s="16"/>
      <c r="K32" s="16">
        <f t="shared" si="1"/>
        <v>0</v>
      </c>
      <c r="L32" s="16"/>
    </row>
    <row r="33" spans="1:12">
      <c r="A33" s="9"/>
      <c r="B33" s="10"/>
      <c r="C33" s="9"/>
      <c r="D33" s="15"/>
      <c r="E33" s="16"/>
      <c r="F33" s="16"/>
      <c r="G33" s="10"/>
      <c r="H33" s="9"/>
      <c r="I33" s="16"/>
      <c r="J33" s="16"/>
      <c r="K33" s="16">
        <f t="shared" si="1"/>
        <v>0</v>
      </c>
      <c r="L33" s="16"/>
    </row>
    <row r="34" spans="1:12">
      <c r="A34" s="9"/>
      <c r="B34" s="10"/>
      <c r="C34" s="9"/>
      <c r="D34" s="15"/>
      <c r="E34" s="16"/>
      <c r="F34" s="16"/>
      <c r="G34" s="10"/>
      <c r="H34" s="9"/>
      <c r="I34" s="16"/>
      <c r="J34" s="16"/>
      <c r="K34" s="16">
        <f t="shared" si="1"/>
        <v>0</v>
      </c>
      <c r="L34" s="16"/>
    </row>
    <row r="35" spans="1:12">
      <c r="A35" s="9"/>
      <c r="B35" s="10"/>
      <c r="C35" s="9"/>
      <c r="D35" s="15"/>
      <c r="E35" s="16"/>
      <c r="F35" s="16"/>
      <c r="G35" s="10"/>
      <c r="H35" s="9"/>
      <c r="I35" s="16"/>
      <c r="J35" s="16"/>
      <c r="K35" s="16">
        <f t="shared" si="1"/>
        <v>0</v>
      </c>
      <c r="L35" s="16"/>
    </row>
    <row r="36" spans="1:12">
      <c r="A36" s="9"/>
      <c r="B36" s="10"/>
      <c r="C36" s="9"/>
      <c r="D36" s="15"/>
      <c r="E36" s="16"/>
      <c r="F36" s="16"/>
      <c r="G36" s="10"/>
      <c r="H36" s="9"/>
      <c r="I36" s="16"/>
      <c r="J36" s="16"/>
      <c r="K36" s="16">
        <f t="shared" si="1"/>
        <v>0</v>
      </c>
      <c r="L36" s="16"/>
    </row>
    <row r="37" spans="1:12">
      <c r="A37" s="9"/>
      <c r="B37" s="10"/>
      <c r="C37" s="9"/>
      <c r="D37" s="15"/>
      <c r="E37" s="16"/>
      <c r="F37" s="16"/>
      <c r="G37" s="10"/>
      <c r="H37" s="9"/>
      <c r="I37" s="16"/>
      <c r="J37" s="16"/>
      <c r="K37" s="16">
        <f t="shared" si="1"/>
        <v>0</v>
      </c>
      <c r="L37" s="16"/>
    </row>
    <row r="38" spans="1:12">
      <c r="A38" s="12"/>
      <c r="B38" s="13" t="s">
        <v>12</v>
      </c>
      <c r="C38" s="14"/>
      <c r="D38" s="14"/>
      <c r="E38" s="14"/>
      <c r="F38" s="17">
        <f>SUM(F15:F37)</f>
        <v>266120</v>
      </c>
      <c r="G38" s="14"/>
      <c r="H38" s="14"/>
      <c r="I38" s="14"/>
      <c r="J38" s="14"/>
      <c r="K38" s="17">
        <f>SUM(K15:K37)</f>
        <v>675473</v>
      </c>
      <c r="L38" s="17">
        <f>F38+K38</f>
        <v>941593</v>
      </c>
    </row>
    <row r="39" spans="1:12">
      <c r="A39" s="21" t="s">
        <v>75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2">
      <c r="A40" s="9">
        <v>1</v>
      </c>
      <c r="B40" s="10" t="s">
        <v>79</v>
      </c>
      <c r="C40" s="9" t="s">
        <v>80</v>
      </c>
      <c r="D40" s="15"/>
      <c r="E40" s="15"/>
      <c r="F40" s="15">
        <f>D40*E40</f>
        <v>0</v>
      </c>
      <c r="G40" s="10"/>
      <c r="H40" s="9"/>
      <c r="I40" s="15"/>
      <c r="J40" s="15"/>
      <c r="K40" s="15">
        <f>I40*J40</f>
        <v>0</v>
      </c>
      <c r="L40" s="15"/>
    </row>
    <row r="41" spans="1:12">
      <c r="A41" s="9">
        <v>2</v>
      </c>
      <c r="B41" s="10" t="s">
        <v>81</v>
      </c>
      <c r="C41" s="9" t="s">
        <v>80</v>
      </c>
      <c r="D41" s="15"/>
      <c r="E41" s="15"/>
      <c r="F41" s="15">
        <f t="shared" ref="F41:F45" si="2">D41*E41</f>
        <v>0</v>
      </c>
      <c r="G41" s="10" t="s">
        <v>28</v>
      </c>
      <c r="H41" s="9" t="s">
        <v>14</v>
      </c>
      <c r="I41" s="15"/>
      <c r="J41" s="15"/>
      <c r="K41" s="15">
        <f t="shared" ref="K41:K45" si="3">I41*J41</f>
        <v>0</v>
      </c>
      <c r="L41" s="15"/>
    </row>
    <row r="42" spans="1:12">
      <c r="A42" s="9">
        <v>3</v>
      </c>
      <c r="B42" s="10" t="s">
        <v>82</v>
      </c>
      <c r="C42" s="9" t="s">
        <v>80</v>
      </c>
      <c r="D42" s="15"/>
      <c r="E42" s="15"/>
      <c r="F42" s="15">
        <f t="shared" si="2"/>
        <v>0</v>
      </c>
      <c r="G42" s="10" t="s">
        <v>83</v>
      </c>
      <c r="H42" s="9" t="s">
        <v>80</v>
      </c>
      <c r="I42" s="15"/>
      <c r="J42" s="15">
        <v>250</v>
      </c>
      <c r="K42" s="15">
        <f t="shared" si="3"/>
        <v>0</v>
      </c>
      <c r="L42" s="15"/>
    </row>
    <row r="43" spans="1:12">
      <c r="A43" s="9"/>
      <c r="B43" s="10"/>
      <c r="C43" s="9"/>
      <c r="D43" s="15"/>
      <c r="E43" s="15"/>
      <c r="F43" s="15">
        <f t="shared" si="2"/>
        <v>0</v>
      </c>
      <c r="G43" s="10" t="s">
        <v>45</v>
      </c>
      <c r="H43" s="9" t="s">
        <v>27</v>
      </c>
      <c r="I43" s="15"/>
      <c r="J43" s="15">
        <v>2018</v>
      </c>
      <c r="K43" s="15">
        <f t="shared" si="3"/>
        <v>0</v>
      </c>
      <c r="L43" s="15"/>
    </row>
    <row r="44" spans="1:12">
      <c r="A44" s="9">
        <v>4</v>
      </c>
      <c r="B44" s="10" t="s">
        <v>84</v>
      </c>
      <c r="C44" s="9" t="s">
        <v>80</v>
      </c>
      <c r="D44" s="15"/>
      <c r="E44" s="15"/>
      <c r="F44" s="15">
        <f t="shared" si="2"/>
        <v>0</v>
      </c>
      <c r="G44" s="10" t="s">
        <v>28</v>
      </c>
      <c r="H44" s="9" t="s">
        <v>14</v>
      </c>
      <c r="I44" s="15"/>
      <c r="J44" s="15"/>
      <c r="K44" s="15">
        <f t="shared" si="3"/>
        <v>0</v>
      </c>
      <c r="L44" s="15"/>
    </row>
    <row r="45" spans="1:12">
      <c r="A45" s="9"/>
      <c r="B45" s="10"/>
      <c r="C45" s="9"/>
      <c r="D45" s="15"/>
      <c r="E45" s="15"/>
      <c r="F45" s="15">
        <f t="shared" si="2"/>
        <v>0</v>
      </c>
      <c r="G45" s="10"/>
      <c r="H45" s="9"/>
      <c r="I45" s="15"/>
      <c r="J45" s="15"/>
      <c r="K45" s="15">
        <f t="shared" si="3"/>
        <v>0</v>
      </c>
      <c r="L45" s="15"/>
    </row>
    <row r="46" spans="1:12">
      <c r="A46" s="12"/>
      <c r="B46" s="13" t="s">
        <v>12</v>
      </c>
      <c r="C46" s="14"/>
      <c r="D46" s="14"/>
      <c r="E46" s="14"/>
      <c r="F46" s="17">
        <f>SUM(F40:F45)</f>
        <v>0</v>
      </c>
      <c r="G46" s="14"/>
      <c r="H46" s="14"/>
      <c r="I46" s="14"/>
      <c r="J46" s="14"/>
      <c r="K46" s="17">
        <f>SUM(K40:K45)</f>
        <v>0</v>
      </c>
      <c r="L46" s="17">
        <f>K46+F46</f>
        <v>0</v>
      </c>
    </row>
    <row r="47" spans="1:12">
      <c r="A47" s="21" t="s">
        <v>76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>
      <c r="A48" s="9">
        <v>1</v>
      </c>
      <c r="B48" s="10" t="s">
        <v>13</v>
      </c>
      <c r="C48" s="9" t="s">
        <v>15</v>
      </c>
      <c r="D48" s="15">
        <f>D8</f>
        <v>1275</v>
      </c>
      <c r="E48" s="15">
        <f>E16</f>
        <v>10</v>
      </c>
      <c r="F48" s="15">
        <f>D48*E48</f>
        <v>12750</v>
      </c>
      <c r="G48" s="10"/>
      <c r="H48" s="9"/>
      <c r="I48" s="16"/>
      <c r="J48" s="16"/>
      <c r="K48" s="16"/>
      <c r="L48" s="16"/>
    </row>
    <row r="49" spans="1:12">
      <c r="A49" s="9">
        <v>2</v>
      </c>
      <c r="B49" s="10" t="s">
        <v>52</v>
      </c>
      <c r="C49" s="9" t="s">
        <v>15</v>
      </c>
      <c r="D49" s="15">
        <f>D8</f>
        <v>1275</v>
      </c>
      <c r="E49" s="15">
        <v>75</v>
      </c>
      <c r="F49" s="15">
        <f>D49*E49</f>
        <v>95625</v>
      </c>
      <c r="G49" s="10" t="s">
        <v>43</v>
      </c>
      <c r="H49" s="9" t="s">
        <v>14</v>
      </c>
      <c r="I49" s="16"/>
      <c r="J49" s="16">
        <v>1100</v>
      </c>
      <c r="K49" s="16"/>
      <c r="L49" s="16"/>
    </row>
    <row r="50" spans="1:12">
      <c r="A50" s="9">
        <v>3</v>
      </c>
      <c r="B50" s="10" t="s">
        <v>42</v>
      </c>
      <c r="C50" s="9" t="s">
        <v>15</v>
      </c>
      <c r="D50" s="15">
        <f>D8</f>
        <v>1275</v>
      </c>
      <c r="E50" s="15">
        <v>15</v>
      </c>
      <c r="F50" s="15">
        <f t="shared" ref="F50:F57" si="4">D50*E50</f>
        <v>19125</v>
      </c>
      <c r="G50" s="10"/>
      <c r="H50" s="9"/>
      <c r="I50" s="16"/>
      <c r="J50" s="16"/>
      <c r="K50" s="16"/>
      <c r="L50" s="16"/>
    </row>
    <row r="51" spans="1:12">
      <c r="A51" s="9">
        <v>4</v>
      </c>
      <c r="B51" s="10" t="s">
        <v>21</v>
      </c>
      <c r="C51" s="9" t="s">
        <v>23</v>
      </c>
      <c r="D51" s="15"/>
      <c r="E51" s="15">
        <v>300</v>
      </c>
      <c r="F51" s="15">
        <f t="shared" si="4"/>
        <v>0</v>
      </c>
      <c r="G51" s="10" t="s">
        <v>30</v>
      </c>
      <c r="H51" s="9" t="s">
        <v>25</v>
      </c>
      <c r="I51" s="16">
        <f>D51</f>
        <v>0</v>
      </c>
      <c r="J51" s="16"/>
      <c r="K51" s="16"/>
      <c r="L51" s="16"/>
    </row>
    <row r="52" spans="1:12">
      <c r="A52" s="9"/>
      <c r="B52" s="10"/>
      <c r="C52" s="9"/>
      <c r="D52" s="15"/>
      <c r="E52" s="15"/>
      <c r="F52" s="15">
        <f t="shared" si="4"/>
        <v>0</v>
      </c>
      <c r="G52" s="10" t="s">
        <v>51</v>
      </c>
      <c r="H52" s="9" t="s">
        <v>29</v>
      </c>
      <c r="I52" s="16">
        <f>I51/10</f>
        <v>0</v>
      </c>
      <c r="J52" s="16">
        <v>275</v>
      </c>
      <c r="K52" s="16"/>
      <c r="L52" s="16"/>
    </row>
    <row r="53" spans="1:12">
      <c r="A53" s="9">
        <v>5</v>
      </c>
      <c r="B53" s="10" t="s">
        <v>85</v>
      </c>
      <c r="C53" s="9" t="s">
        <v>25</v>
      </c>
      <c r="D53" s="15">
        <v>8</v>
      </c>
      <c r="E53" s="15">
        <v>500</v>
      </c>
      <c r="F53" s="15">
        <f t="shared" si="4"/>
        <v>4000</v>
      </c>
      <c r="G53" s="10"/>
      <c r="H53" s="9"/>
      <c r="I53" s="16"/>
      <c r="J53" s="16"/>
      <c r="K53" s="16"/>
      <c r="L53" s="16"/>
    </row>
    <row r="54" spans="1:12">
      <c r="A54" s="9"/>
      <c r="B54" s="10"/>
      <c r="C54" s="9"/>
      <c r="D54" s="15"/>
      <c r="E54" s="15"/>
      <c r="F54" s="15">
        <f t="shared" si="4"/>
        <v>0</v>
      </c>
      <c r="G54" s="10"/>
      <c r="H54" s="9"/>
      <c r="I54" s="16"/>
      <c r="J54" s="16"/>
      <c r="K54" s="16"/>
      <c r="L54" s="16"/>
    </row>
    <row r="55" spans="1:12">
      <c r="A55" s="9"/>
      <c r="B55" s="10"/>
      <c r="C55" s="9"/>
      <c r="D55" s="15"/>
      <c r="E55" s="15"/>
      <c r="F55" s="15">
        <f t="shared" si="4"/>
        <v>0</v>
      </c>
      <c r="G55" s="10"/>
      <c r="H55" s="9"/>
      <c r="I55" s="16"/>
      <c r="J55" s="16"/>
      <c r="K55" s="16"/>
      <c r="L55" s="16"/>
    </row>
    <row r="56" spans="1:12">
      <c r="A56" s="9"/>
      <c r="B56" s="10"/>
      <c r="C56" s="9"/>
      <c r="D56" s="15"/>
      <c r="E56" s="15"/>
      <c r="F56" s="15">
        <f t="shared" si="4"/>
        <v>0</v>
      </c>
      <c r="G56" s="10"/>
      <c r="H56" s="9"/>
      <c r="I56" s="16"/>
      <c r="J56" s="16"/>
      <c r="K56" s="16"/>
      <c r="L56" s="16"/>
    </row>
    <row r="57" spans="1:12">
      <c r="A57" s="9"/>
      <c r="B57" s="10"/>
      <c r="C57" s="9"/>
      <c r="D57" s="15"/>
      <c r="E57" s="15"/>
      <c r="F57" s="15">
        <f t="shared" si="4"/>
        <v>0</v>
      </c>
      <c r="G57" s="10"/>
      <c r="H57" s="9"/>
      <c r="I57" s="16"/>
      <c r="J57" s="16"/>
      <c r="K57" s="16"/>
      <c r="L57" s="16"/>
    </row>
    <row r="58" spans="1:12">
      <c r="A58" s="12"/>
      <c r="B58" s="13" t="s">
        <v>12</v>
      </c>
      <c r="C58" s="14"/>
      <c r="D58" s="14"/>
      <c r="E58" s="14"/>
      <c r="F58" s="17">
        <f>SUM(F48:F57)</f>
        <v>131500</v>
      </c>
      <c r="G58" s="14"/>
      <c r="H58" s="14"/>
      <c r="I58" s="14"/>
      <c r="J58" s="14"/>
      <c r="K58" s="17">
        <f>SUM(K48:K57)</f>
        <v>0</v>
      </c>
      <c r="L58" s="17">
        <f>F58+K58</f>
        <v>131500</v>
      </c>
    </row>
    <row r="59" spans="1:12">
      <c r="A59" s="21" t="s">
        <v>77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1:12">
      <c r="A60" s="9">
        <v>1</v>
      </c>
      <c r="B60" s="10" t="s">
        <v>32</v>
      </c>
      <c r="C60" s="9" t="s">
        <v>14</v>
      </c>
      <c r="D60" s="15">
        <f>(0.3*0.3*0.55*91)+(1*1*0.55*13)</f>
        <v>11.654500000000001</v>
      </c>
      <c r="E60" s="15">
        <v>450</v>
      </c>
      <c r="F60" s="15">
        <f>D60*E60</f>
        <v>5244.5250000000005</v>
      </c>
      <c r="G60" s="10"/>
      <c r="H60" s="9"/>
      <c r="I60" s="15"/>
      <c r="J60" s="15"/>
      <c r="K60" s="15">
        <f>I60*J60</f>
        <v>0</v>
      </c>
      <c r="L60" s="15"/>
    </row>
    <row r="61" spans="1:12">
      <c r="A61" s="9">
        <v>2</v>
      </c>
      <c r="B61" s="10" t="s">
        <v>47</v>
      </c>
      <c r="C61" s="9" t="s">
        <v>25</v>
      </c>
      <c r="D61" s="15">
        <v>14</v>
      </c>
      <c r="E61" s="15">
        <v>7000</v>
      </c>
      <c r="F61" s="15">
        <f t="shared" ref="F61:F76" si="5">D61*E61</f>
        <v>98000</v>
      </c>
      <c r="G61" s="10" t="s">
        <v>55</v>
      </c>
      <c r="H61" s="9" t="s">
        <v>25</v>
      </c>
      <c r="I61" s="15">
        <v>1</v>
      </c>
      <c r="J61" s="15">
        <v>29000</v>
      </c>
      <c r="K61" s="15">
        <f t="shared" ref="K61:K80" si="6">I61*J61</f>
        <v>29000</v>
      </c>
      <c r="L61" s="15"/>
    </row>
    <row r="62" spans="1:12">
      <c r="A62" s="9"/>
      <c r="B62" s="10"/>
      <c r="C62" s="9"/>
      <c r="D62" s="15"/>
      <c r="E62" s="15"/>
      <c r="F62" s="15">
        <f t="shared" si="5"/>
        <v>0</v>
      </c>
      <c r="G62" s="10" t="s">
        <v>56</v>
      </c>
      <c r="H62" s="9" t="s">
        <v>25</v>
      </c>
      <c r="I62" s="15">
        <v>1</v>
      </c>
      <c r="J62" s="15">
        <v>24100</v>
      </c>
      <c r="K62" s="15">
        <f t="shared" si="6"/>
        <v>24100</v>
      </c>
      <c r="L62" s="15"/>
    </row>
    <row r="63" spans="1:12">
      <c r="A63" s="9"/>
      <c r="B63" s="10"/>
      <c r="C63" s="9"/>
      <c r="D63" s="15"/>
      <c r="E63" s="15"/>
      <c r="F63" s="15">
        <f t="shared" si="5"/>
        <v>0</v>
      </c>
      <c r="G63" s="10" t="s">
        <v>57</v>
      </c>
      <c r="H63" s="9" t="s">
        <v>25</v>
      </c>
      <c r="I63" s="15">
        <v>1</v>
      </c>
      <c r="J63" s="15">
        <v>5100</v>
      </c>
      <c r="K63" s="15">
        <f t="shared" si="6"/>
        <v>5100</v>
      </c>
      <c r="L63" s="15"/>
    </row>
    <row r="64" spans="1:12">
      <c r="A64" s="9"/>
      <c r="B64" s="10"/>
      <c r="C64" s="9"/>
      <c r="D64" s="15"/>
      <c r="E64" s="15"/>
      <c r="F64" s="15">
        <f t="shared" si="5"/>
        <v>0</v>
      </c>
      <c r="G64" s="10" t="s">
        <v>58</v>
      </c>
      <c r="H64" s="9" t="s">
        <v>25</v>
      </c>
      <c r="I64" s="15">
        <v>1</v>
      </c>
      <c r="J64" s="15">
        <v>11400</v>
      </c>
      <c r="K64" s="15">
        <f t="shared" si="6"/>
        <v>11400</v>
      </c>
      <c r="L64" s="15"/>
    </row>
    <row r="65" spans="1:12">
      <c r="A65" s="9"/>
      <c r="B65" s="10"/>
      <c r="C65" s="9"/>
      <c r="D65" s="15"/>
      <c r="E65" s="15"/>
      <c r="F65" s="15">
        <f t="shared" si="5"/>
        <v>0</v>
      </c>
      <c r="G65" s="10" t="s">
        <v>59</v>
      </c>
      <c r="H65" s="9" t="s">
        <v>25</v>
      </c>
      <c r="I65" s="15">
        <v>2</v>
      </c>
      <c r="J65" s="15">
        <v>10800</v>
      </c>
      <c r="K65" s="15">
        <f t="shared" si="6"/>
        <v>21600</v>
      </c>
      <c r="L65" s="15"/>
    </row>
    <row r="66" spans="1:12">
      <c r="A66" s="9"/>
      <c r="B66" s="10"/>
      <c r="C66" s="9"/>
      <c r="D66" s="15"/>
      <c r="E66" s="15"/>
      <c r="F66" s="15">
        <f t="shared" si="5"/>
        <v>0</v>
      </c>
      <c r="G66" s="10" t="s">
        <v>60</v>
      </c>
      <c r="H66" s="9" t="s">
        <v>25</v>
      </c>
      <c r="I66" s="15">
        <v>1</v>
      </c>
      <c r="J66" s="15">
        <v>16500</v>
      </c>
      <c r="K66" s="15">
        <f t="shared" si="6"/>
        <v>16500</v>
      </c>
      <c r="L66" s="15"/>
    </row>
    <row r="67" spans="1:12">
      <c r="A67" s="9"/>
      <c r="B67" s="10"/>
      <c r="C67" s="9"/>
      <c r="D67" s="15"/>
      <c r="E67" s="15"/>
      <c r="F67" s="15">
        <f t="shared" si="5"/>
        <v>0</v>
      </c>
      <c r="G67" s="10" t="s">
        <v>61</v>
      </c>
      <c r="H67" s="9" t="s">
        <v>25</v>
      </c>
      <c r="I67" s="15">
        <v>1</v>
      </c>
      <c r="J67" s="15">
        <v>23300</v>
      </c>
      <c r="K67" s="15">
        <f t="shared" si="6"/>
        <v>23300</v>
      </c>
      <c r="L67" s="15"/>
    </row>
    <row r="68" spans="1:12">
      <c r="A68" s="9"/>
      <c r="B68" s="10"/>
      <c r="C68" s="9"/>
      <c r="D68" s="15"/>
      <c r="E68" s="15"/>
      <c r="F68" s="15">
        <f t="shared" si="5"/>
        <v>0</v>
      </c>
      <c r="G68" s="10" t="s">
        <v>62</v>
      </c>
      <c r="H68" s="9" t="s">
        <v>25</v>
      </c>
      <c r="I68" s="15">
        <v>1</v>
      </c>
      <c r="J68" s="15">
        <v>110000</v>
      </c>
      <c r="K68" s="15">
        <f t="shared" si="6"/>
        <v>110000</v>
      </c>
      <c r="L68" s="15"/>
    </row>
    <row r="69" spans="1:12">
      <c r="A69" s="9"/>
      <c r="B69" s="10"/>
      <c r="C69" s="9"/>
      <c r="D69" s="15"/>
      <c r="E69" s="15"/>
      <c r="F69" s="15">
        <f t="shared" si="5"/>
        <v>0</v>
      </c>
      <c r="G69" s="10" t="s">
        <v>63</v>
      </c>
      <c r="H69" s="9" t="s">
        <v>25</v>
      </c>
      <c r="I69" s="15">
        <v>1</v>
      </c>
      <c r="J69" s="15">
        <v>68000</v>
      </c>
      <c r="K69" s="15">
        <f t="shared" si="6"/>
        <v>68000</v>
      </c>
      <c r="L69" s="15"/>
    </row>
    <row r="70" spans="1:12">
      <c r="A70" s="9"/>
      <c r="B70" s="10"/>
      <c r="C70" s="9"/>
      <c r="D70" s="15"/>
      <c r="E70" s="15"/>
      <c r="F70" s="15">
        <f t="shared" si="5"/>
        <v>0</v>
      </c>
      <c r="G70" s="10" t="s">
        <v>64</v>
      </c>
      <c r="H70" s="9" t="s">
        <v>25</v>
      </c>
      <c r="I70" s="15">
        <v>1</v>
      </c>
      <c r="J70" s="15">
        <v>64300</v>
      </c>
      <c r="K70" s="15">
        <f t="shared" si="6"/>
        <v>64300</v>
      </c>
      <c r="L70" s="15"/>
    </row>
    <row r="71" spans="1:12">
      <c r="A71" s="9"/>
      <c r="B71" s="10"/>
      <c r="C71" s="9"/>
      <c r="D71" s="15"/>
      <c r="E71" s="15"/>
      <c r="F71" s="15">
        <f t="shared" si="5"/>
        <v>0</v>
      </c>
      <c r="G71" s="10" t="s">
        <v>65</v>
      </c>
      <c r="H71" s="9" t="s">
        <v>25</v>
      </c>
      <c r="I71" s="15">
        <v>1</v>
      </c>
      <c r="J71" s="15">
        <v>75000</v>
      </c>
      <c r="K71" s="15">
        <f t="shared" si="6"/>
        <v>75000</v>
      </c>
      <c r="L71" s="15"/>
    </row>
    <row r="72" spans="1:12">
      <c r="A72" s="9"/>
      <c r="B72" s="10"/>
      <c r="C72" s="9"/>
      <c r="D72" s="15"/>
      <c r="E72" s="15"/>
      <c r="F72" s="15">
        <f t="shared" si="5"/>
        <v>0</v>
      </c>
      <c r="G72" s="10" t="s">
        <v>66</v>
      </c>
      <c r="H72" s="9" t="s">
        <v>25</v>
      </c>
      <c r="I72" s="15">
        <v>1</v>
      </c>
      <c r="J72" s="15">
        <v>80000</v>
      </c>
      <c r="K72" s="15">
        <f t="shared" si="6"/>
        <v>80000</v>
      </c>
      <c r="L72" s="15"/>
    </row>
    <row r="73" spans="1:12">
      <c r="A73" s="9"/>
      <c r="B73" s="10"/>
      <c r="C73" s="9"/>
      <c r="D73" s="15"/>
      <c r="E73" s="15"/>
      <c r="F73" s="15">
        <f t="shared" si="5"/>
        <v>0</v>
      </c>
      <c r="G73" s="10" t="s">
        <v>67</v>
      </c>
      <c r="H73" s="9" t="s">
        <v>25</v>
      </c>
      <c r="I73" s="15">
        <v>1</v>
      </c>
      <c r="J73" s="15">
        <v>50000</v>
      </c>
      <c r="K73" s="15">
        <f t="shared" si="6"/>
        <v>50000</v>
      </c>
      <c r="L73" s="15"/>
    </row>
    <row r="74" spans="1:12">
      <c r="A74" s="9"/>
      <c r="B74" s="10"/>
      <c r="C74" s="9"/>
      <c r="D74" s="15"/>
      <c r="E74" s="15"/>
      <c r="F74" s="15"/>
      <c r="G74" s="10" t="s">
        <v>90</v>
      </c>
      <c r="H74" s="9" t="s">
        <v>25</v>
      </c>
      <c r="I74" s="15">
        <v>4</v>
      </c>
      <c r="J74" s="15">
        <v>9900</v>
      </c>
      <c r="K74" s="15">
        <f t="shared" si="6"/>
        <v>39600</v>
      </c>
      <c r="L74" s="15"/>
    </row>
    <row r="75" spans="1:12">
      <c r="A75" s="9"/>
      <c r="B75" s="10"/>
      <c r="C75" s="9"/>
      <c r="D75" s="15"/>
      <c r="E75" s="15"/>
      <c r="F75" s="15"/>
      <c r="G75" s="10" t="s">
        <v>89</v>
      </c>
      <c r="H75" s="9" t="s">
        <v>25</v>
      </c>
      <c r="I75" s="15">
        <v>4</v>
      </c>
      <c r="J75" s="15">
        <v>4900</v>
      </c>
      <c r="K75" s="15">
        <f t="shared" si="6"/>
        <v>19600</v>
      </c>
      <c r="L75" s="15"/>
    </row>
    <row r="76" spans="1:12">
      <c r="A76" s="9">
        <v>3</v>
      </c>
      <c r="B76" s="10" t="s">
        <v>48</v>
      </c>
      <c r="C76" s="9" t="s">
        <v>25</v>
      </c>
      <c r="D76" s="15">
        <v>2</v>
      </c>
      <c r="E76" s="15">
        <v>25000</v>
      </c>
      <c r="F76" s="15">
        <f t="shared" si="5"/>
        <v>50000</v>
      </c>
      <c r="G76" s="10" t="s">
        <v>53</v>
      </c>
      <c r="H76" s="9" t="s">
        <v>25</v>
      </c>
      <c r="I76" s="15">
        <v>1</v>
      </c>
      <c r="J76" s="15">
        <v>331000</v>
      </c>
      <c r="K76" s="15">
        <f t="shared" si="6"/>
        <v>331000</v>
      </c>
      <c r="L76" s="15"/>
    </row>
    <row r="77" spans="1:12" ht="15">
      <c r="A77" s="9"/>
      <c r="B77" s="10"/>
      <c r="C77" s="9"/>
      <c r="D77" s="15"/>
      <c r="E77" s="15"/>
      <c r="F77" s="15"/>
      <c r="G77" s="20" t="s">
        <v>54</v>
      </c>
      <c r="H77" s="9" t="s">
        <v>25</v>
      </c>
      <c r="I77" s="15">
        <v>1</v>
      </c>
      <c r="J77" s="15">
        <v>240800</v>
      </c>
      <c r="K77" s="15">
        <f t="shared" si="6"/>
        <v>240800</v>
      </c>
      <c r="L77" s="15"/>
    </row>
    <row r="78" spans="1:12">
      <c r="A78" s="9">
        <v>4</v>
      </c>
      <c r="B78" s="10" t="s">
        <v>33</v>
      </c>
      <c r="C78" s="9" t="s">
        <v>14</v>
      </c>
      <c r="D78" s="15">
        <f>D60</f>
        <v>11.654500000000001</v>
      </c>
      <c r="E78" s="15">
        <v>250</v>
      </c>
      <c r="F78" s="15">
        <f t="shared" ref="F78:F80" si="7">D78*E78</f>
        <v>2913.625</v>
      </c>
      <c r="G78" s="10" t="s">
        <v>28</v>
      </c>
      <c r="H78" s="9" t="s">
        <v>14</v>
      </c>
      <c r="I78" s="15">
        <f>D78*0.1</f>
        <v>1.1654500000000001</v>
      </c>
      <c r="J78" s="15">
        <v>1300</v>
      </c>
      <c r="K78" s="15">
        <f t="shared" si="6"/>
        <v>1515.085</v>
      </c>
      <c r="L78" s="15"/>
    </row>
    <row r="79" spans="1:12">
      <c r="A79" s="9"/>
      <c r="B79" s="10"/>
      <c r="C79" s="9"/>
      <c r="D79" s="15"/>
      <c r="E79" s="15"/>
      <c r="F79" s="15">
        <f t="shared" si="7"/>
        <v>0</v>
      </c>
      <c r="G79" s="10" t="s">
        <v>51</v>
      </c>
      <c r="H79" s="9" t="s">
        <v>29</v>
      </c>
      <c r="I79" s="15">
        <v>40</v>
      </c>
      <c r="J79" s="16">
        <v>275</v>
      </c>
      <c r="K79" s="15">
        <f t="shared" si="6"/>
        <v>11000</v>
      </c>
      <c r="L79" s="15"/>
    </row>
    <row r="80" spans="1:12">
      <c r="A80" s="9">
        <v>5</v>
      </c>
      <c r="B80" s="10"/>
      <c r="C80" s="9"/>
      <c r="D80" s="15"/>
      <c r="E80" s="15"/>
      <c r="F80" s="15">
        <f t="shared" si="7"/>
        <v>0</v>
      </c>
      <c r="G80" s="10"/>
      <c r="H80" s="9"/>
      <c r="I80" s="15"/>
      <c r="J80" s="15"/>
      <c r="K80" s="15">
        <f t="shared" si="6"/>
        <v>0</v>
      </c>
      <c r="L80" s="15"/>
    </row>
    <row r="81" spans="1:12">
      <c r="A81" s="12"/>
      <c r="B81" s="13" t="s">
        <v>12</v>
      </c>
      <c r="C81" s="14"/>
      <c r="D81" s="14"/>
      <c r="E81" s="14"/>
      <c r="F81" s="17">
        <f>SUM(F60:F80)</f>
        <v>156158.15</v>
      </c>
      <c r="G81" s="14"/>
      <c r="H81" s="14"/>
      <c r="I81" s="14"/>
      <c r="J81" s="14"/>
      <c r="K81" s="17">
        <f>SUM(K60:K80)</f>
        <v>1221815.085</v>
      </c>
      <c r="L81" s="17">
        <f>K81+F81</f>
        <v>1377973.2349999999</v>
      </c>
    </row>
    <row r="82" spans="1:12">
      <c r="A82" s="21" t="s">
        <v>78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</row>
    <row r="83" spans="1:12">
      <c r="A83" s="9">
        <v>1</v>
      </c>
      <c r="B83" s="10" t="s">
        <v>20</v>
      </c>
      <c r="C83" s="9" t="s">
        <v>15</v>
      </c>
      <c r="D83" s="15">
        <f>D8</f>
        <v>1275</v>
      </c>
      <c r="E83" s="15">
        <f>E17</f>
        <v>10</v>
      </c>
      <c r="F83" s="15">
        <f>D83*E83</f>
        <v>12750</v>
      </c>
      <c r="G83" s="10" t="s">
        <v>49</v>
      </c>
      <c r="H83" s="9" t="s">
        <v>27</v>
      </c>
      <c r="I83" s="15">
        <v>16</v>
      </c>
      <c r="J83" s="15">
        <v>1288</v>
      </c>
      <c r="K83" s="15">
        <f>I83*J83</f>
        <v>20608</v>
      </c>
      <c r="L83" s="15"/>
    </row>
    <row r="84" spans="1:12">
      <c r="A84" s="9">
        <v>2</v>
      </c>
      <c r="B84" s="10" t="s">
        <v>74</v>
      </c>
      <c r="C84" s="9" t="s">
        <v>15</v>
      </c>
      <c r="D84" s="15">
        <f>D8</f>
        <v>1275</v>
      </c>
      <c r="E84" s="15">
        <v>1150</v>
      </c>
      <c r="F84" s="15">
        <f t="shared" ref="F84:F85" si="8">D84*E84</f>
        <v>1466250</v>
      </c>
      <c r="G84" s="10"/>
      <c r="H84" s="9"/>
      <c r="I84" s="15"/>
      <c r="J84" s="15"/>
      <c r="K84" s="15">
        <f t="shared" ref="K84:K85" si="9">I84*J84</f>
        <v>0</v>
      </c>
      <c r="L84" s="15"/>
    </row>
    <row r="85" spans="1:12">
      <c r="A85" s="9">
        <v>3</v>
      </c>
      <c r="B85" s="10"/>
      <c r="C85" s="9"/>
      <c r="D85" s="15"/>
      <c r="E85" s="15"/>
      <c r="F85" s="15">
        <f t="shared" si="8"/>
        <v>0</v>
      </c>
      <c r="G85" s="10"/>
      <c r="H85" s="9"/>
      <c r="I85" s="15"/>
      <c r="J85" s="15"/>
      <c r="K85" s="15">
        <f t="shared" si="9"/>
        <v>0</v>
      </c>
      <c r="L85" s="15"/>
    </row>
    <row r="86" spans="1:12">
      <c r="A86" s="12"/>
      <c r="B86" s="13" t="s">
        <v>12</v>
      </c>
      <c r="C86" s="14"/>
      <c r="D86" s="14"/>
      <c r="E86" s="14"/>
      <c r="F86" s="17">
        <f>SUM(F83:F85)</f>
        <v>1479000</v>
      </c>
      <c r="G86" s="14"/>
      <c r="H86" s="14"/>
      <c r="I86" s="14"/>
      <c r="J86" s="14"/>
      <c r="K86" s="17">
        <f>SUM(K83:K85)</f>
        <v>20608</v>
      </c>
      <c r="L86" s="17">
        <f>K86+F86</f>
        <v>1499608</v>
      </c>
    </row>
    <row r="87" spans="1:12">
      <c r="A87" s="21" t="s">
        <v>17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1:12">
      <c r="A88" s="9">
        <v>1</v>
      </c>
      <c r="B88" s="10" t="s">
        <v>22</v>
      </c>
      <c r="C88" s="9" t="s">
        <v>24</v>
      </c>
      <c r="D88" s="15">
        <v>18</v>
      </c>
      <c r="E88" s="15">
        <v>550</v>
      </c>
      <c r="F88" s="15">
        <f>D88*E88</f>
        <v>9900</v>
      </c>
      <c r="G88" s="10"/>
      <c r="H88" s="9"/>
      <c r="I88" s="15"/>
      <c r="J88" s="15"/>
      <c r="K88" s="15">
        <f>I88*J88</f>
        <v>0</v>
      </c>
      <c r="L88" s="15"/>
    </row>
    <row r="89" spans="1:12">
      <c r="A89" s="9">
        <v>2</v>
      </c>
      <c r="B89" s="10" t="s">
        <v>86</v>
      </c>
      <c r="C89" s="9" t="s">
        <v>25</v>
      </c>
      <c r="D89" s="15">
        <v>1</v>
      </c>
      <c r="E89" s="15">
        <v>2700</v>
      </c>
      <c r="F89" s="15">
        <f t="shared" ref="F89:F90" si="10">D89*E89</f>
        <v>2700</v>
      </c>
      <c r="G89" s="10" t="s">
        <v>31</v>
      </c>
      <c r="H89" s="9" t="s">
        <v>25</v>
      </c>
      <c r="I89" s="15">
        <v>1</v>
      </c>
      <c r="J89" s="15">
        <v>5500</v>
      </c>
      <c r="K89" s="15">
        <f t="shared" ref="K89" si="11">I89*J89</f>
        <v>5500</v>
      </c>
      <c r="L89" s="15"/>
    </row>
    <row r="90" spans="1:12">
      <c r="A90" s="9">
        <v>3</v>
      </c>
      <c r="B90" s="10"/>
      <c r="C90" s="9"/>
      <c r="D90" s="15"/>
      <c r="E90" s="15"/>
      <c r="F90" s="15">
        <f t="shared" si="10"/>
        <v>0</v>
      </c>
      <c r="G90" s="10"/>
      <c r="H90" s="9"/>
      <c r="I90" s="15"/>
      <c r="J90" s="15"/>
      <c r="K90" s="15"/>
      <c r="L90" s="15"/>
    </row>
    <row r="91" spans="1:12">
      <c r="A91" s="12"/>
      <c r="B91" s="13" t="s">
        <v>12</v>
      </c>
      <c r="C91" s="14"/>
      <c r="D91" s="14"/>
      <c r="E91" s="14"/>
      <c r="F91" s="17">
        <f>SUM(F88:F90)</f>
        <v>12600</v>
      </c>
      <c r="G91" s="14"/>
      <c r="H91" s="14"/>
      <c r="I91" s="14"/>
      <c r="J91" s="14"/>
      <c r="K91" s="17">
        <f>SUM(K88:K90)</f>
        <v>5500</v>
      </c>
      <c r="L91" s="17">
        <f>K91+F91</f>
        <v>18100</v>
      </c>
    </row>
    <row r="92" spans="1:12" s="4" customFormat="1">
      <c r="A92" s="11"/>
      <c r="B92" s="11" t="s">
        <v>18</v>
      </c>
      <c r="C92" s="11"/>
      <c r="D92" s="11"/>
      <c r="E92" s="11"/>
      <c r="F92" s="18">
        <f>F91+F81+F58+F38+F86+F46</f>
        <v>2045378.15</v>
      </c>
      <c r="G92" s="11"/>
      <c r="H92" s="11"/>
      <c r="I92" s="11"/>
      <c r="J92" s="11"/>
      <c r="K92" s="18">
        <f>K91+K81+K58+K38+K86+K46</f>
        <v>1923396.085</v>
      </c>
      <c r="L92" s="18">
        <f>K92+F92</f>
        <v>3968774.2349999999</v>
      </c>
    </row>
    <row r="93" spans="1:12">
      <c r="A93" s="10">
        <v>1</v>
      </c>
      <c r="B93" s="10" t="s">
        <v>68</v>
      </c>
      <c r="C93" s="9"/>
      <c r="D93" s="15"/>
      <c r="E93" s="15"/>
      <c r="F93" s="15"/>
      <c r="G93" s="10"/>
      <c r="H93" s="9"/>
      <c r="I93" s="15"/>
      <c r="J93" s="15"/>
      <c r="K93" s="15"/>
      <c r="L93" s="19">
        <v>47000</v>
      </c>
    </row>
    <row r="94" spans="1:12">
      <c r="A94" s="10">
        <v>2</v>
      </c>
      <c r="B94" s="10"/>
      <c r="C94" s="9"/>
      <c r="D94" s="15"/>
      <c r="E94" s="15"/>
      <c r="F94" s="15"/>
      <c r="G94" s="10"/>
      <c r="H94" s="9"/>
      <c r="I94" s="15"/>
      <c r="J94" s="15"/>
      <c r="K94" s="15"/>
      <c r="L94" s="19"/>
    </row>
    <row r="95" spans="1:12" s="4" customFormat="1">
      <c r="A95" s="11"/>
      <c r="B95" s="11" t="s">
        <v>19</v>
      </c>
      <c r="C95" s="11"/>
      <c r="D95" s="11"/>
      <c r="E95" s="11"/>
      <c r="F95" s="11"/>
      <c r="G95" s="11"/>
      <c r="H95" s="11"/>
      <c r="I95" s="11"/>
      <c r="J95" s="11"/>
      <c r="K95" s="11"/>
      <c r="L95" s="18">
        <f>SUM(L92:L94)</f>
        <v>4015774.2349999999</v>
      </c>
    </row>
  </sheetData>
  <mergeCells count="7">
    <mergeCell ref="A14:L14"/>
    <mergeCell ref="A47:L47"/>
    <mergeCell ref="A59:L59"/>
    <mergeCell ref="A87:L87"/>
    <mergeCell ref="A10:L10"/>
    <mergeCell ref="A82:L82"/>
    <mergeCell ref="A39:L39"/>
  </mergeCells>
  <pageMargins left="0.23622047244094491" right="0.23622047244094491" top="0.74803149606299213" bottom="0.74803149606299213" header="0.31496062992125984" footer="0.31496062992125984"/>
  <pageSetup paperSize="9" scale="70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пк</cp:lastModifiedBy>
  <cp:lastPrinted>2016-03-20T17:39:03Z</cp:lastPrinted>
  <dcterms:created xsi:type="dcterms:W3CDTF">2014-08-12T10:57:17Z</dcterms:created>
  <dcterms:modified xsi:type="dcterms:W3CDTF">2016-03-20T17:39:06Z</dcterms:modified>
</cp:coreProperties>
</file>